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垂直缸支承环长度计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<sst xmlns="http://schemas.openxmlformats.org/spreadsheetml/2006/main" count="83" uniqueCount="58">
  <si>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部分大吨位垂直缸支承环最小长度计算</t>
  </si>
  <si>
    <t>支承环材料：</t>
  </si>
  <si>
    <t xml:space="preserve">SF-1  </t>
  </si>
  <si>
    <t>σb（MPa）</t>
  </si>
  <si>
    <t>承载压力[σp](N/mm2)</t>
  </si>
  <si>
    <t>n=3时[σp]</t>
  </si>
  <si>
    <t>MPa  n=5时[σp]</t>
  </si>
  <si>
    <t>MPa</t>
  </si>
  <si>
    <t xml:space="preserve">ZCuPb10Sn10 </t>
  </si>
  <si>
    <t>抗拉强度</t>
  </si>
  <si>
    <t xml:space="preserve">ZCuAL10Fe3 </t>
  </si>
  <si>
    <t>偏载时，</t>
  </si>
  <si>
    <t xml:space="preserve">最大侧角15° </t>
  </si>
  <si>
    <t>sin15=</t>
  </si>
  <si>
    <t>理论最大线速度</t>
  </si>
  <si>
    <t>m/s</t>
  </si>
  <si>
    <t>指轴承</t>
  </si>
  <si>
    <t>型号及名称</t>
  </si>
  <si>
    <t>缸径
mm</t>
  </si>
  <si>
    <t>杆径
mm</t>
  </si>
  <si>
    <t>试验
压力
Mpa</t>
  </si>
  <si>
    <t>推力
N</t>
  </si>
  <si>
    <t>侧压力
N</t>
  </si>
  <si>
    <t>最小支承长度mm</t>
  </si>
  <si>
    <t>整改前
支承形式</t>
  </si>
  <si>
    <t>整改后
支承形式</t>
  </si>
  <si>
    <t>备  注</t>
  </si>
  <si>
    <t>n=3</t>
  </si>
  <si>
    <t>n=5</t>
  </si>
  <si>
    <t>SF-1</t>
  </si>
  <si>
    <t>ZCuPb10Sn10</t>
  </si>
  <si>
    <t>ZCuAL10Fe3</t>
  </si>
  <si>
    <t>240T前垂</t>
  </si>
  <si>
    <t>SF-1  L=70</t>
  </si>
  <si>
    <t>ZCuAL10Fe3 L=90</t>
  </si>
  <si>
    <t>240T后垂</t>
  </si>
  <si>
    <t>ZCuAL10Fe3 L=85</t>
  </si>
  <si>
    <t>300T前垂</t>
  </si>
  <si>
    <t>300T后垂</t>
  </si>
  <si>
    <t>400T前垂</t>
  </si>
  <si>
    <t>ZCuAL10Fe3 L=86</t>
  </si>
  <si>
    <t>400T后垂</t>
  </si>
  <si>
    <t>500T前垂</t>
  </si>
  <si>
    <t>500T后垂</t>
  </si>
  <si>
    <t>800T前垂</t>
  </si>
  <si>
    <t>ZCuPb10Sn10  L=70</t>
  </si>
  <si>
    <t>800T后垂</t>
  </si>
  <si>
    <t>轴承外径过盈量</t>
  </si>
  <si>
    <t>压入前轴承内径</t>
  </si>
  <si>
    <t>压入前轴承外径</t>
  </si>
  <si>
    <t>座孔内径</t>
  </si>
  <si>
    <t>轴承内径收缩量</t>
  </si>
  <si>
    <t>压入后轴承内径</t>
  </si>
  <si>
    <t>浮动型导向环（支承环）尺寸计算</t>
  </si>
  <si>
    <t>活塞承受径向力</t>
  </si>
  <si>
    <t>安全系数1＜K≤2</t>
  </si>
  <si>
    <t>缸径</t>
  </si>
  <si>
    <t>材料所允许的表面支承压力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</si>
</sst>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3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42" applyNumberFormat="0" applyAlignment="0" applyProtection="0">
      <alignment vertical="center"/>
    </xf>
    <xf numFmtId="0" fontId="16" fillId="12" borderId="43" applyNumberFormat="0" applyAlignment="0" applyProtection="0">
      <alignment vertical="center"/>
    </xf>
    <xf numFmtId="0" fontId="17" fillId="12" borderId="42" applyNumberFormat="0" applyAlignment="0" applyProtection="0">
      <alignment vertical="center"/>
    </xf>
    <xf numFmtId="0" fontId="18" fillId="13" borderId="44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3" xfId="0" applyFill="1" applyBorder="1" applyAlignment="1">
      <alignment horizontal="right" vertical="center"/>
    </xf>
    <xf numFmtId="0" fontId="2" fillId="4" borderId="5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5" fillId="6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26" xfId="0" applyFill="1" applyBorder="1">
      <alignment vertical="center"/>
    </xf>
    <xf numFmtId="0" fontId="0" fillId="4" borderId="26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7" xfId="0" applyFill="1" applyBorder="1">
      <alignment vertical="center"/>
    </xf>
    <xf numFmtId="0" fontId="3" fillId="5" borderId="0" xfId="0" applyFont="1" applyFill="1">
      <alignment vertical="center"/>
    </xf>
    <xf numFmtId="0" fontId="0" fillId="5" borderId="28" xfId="0" applyFill="1" applyBorder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32" xfId="0" applyFont="1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S33"/>
  <sheetViews>
    <sheetView tabSelected="1" workbookViewId="0">
      <selection activeCell="G9" sqref="G9"/>
    </sheetView>
  </sheetViews>
  <sheetFormatPr defaultColWidth="9" defaultRowHeight="14.25"/>
  <cols>
    <col min="1" max="3" width="16"/>
    <col min="4" max="4" width="5.375" customWidth="1"/>
    <col min="5" max="5" width="16.25" customWidth="1"/>
    <col min="6" max="6" width="8.125" customWidth="1"/>
    <col min="7" max="7" width="17"/>
    <col min="8" max="8" width="10.25" customWidth="1"/>
    <col min="9" max="9" width="17.125"/>
    <col min="10" max="10" width="7.375" customWidth="1"/>
    <col min="11" max="11" width="10.25" customWidth="1"/>
    <col min="12" max="12" width="9.375" customWidth="1"/>
    <col min="13" max="13" width="17.125" customWidth="1"/>
    <col min="14" max="14" width="15" customWidth="1"/>
    <col min="15" max="15" width="14.75" style="4" customWidth="1"/>
    <col min="16" max="16" width="11.5" style="4" customWidth="1"/>
    <col min="17" max="19" width="9" style="4" customWidth="1"/>
  </cols>
  <sheetData>
    <row r="1" ht="35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0.1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8"/>
      <c r="F2" s="9">
        <v>250</v>
      </c>
      <c r="G2" s="6" t="s">
        <v>5</v>
      </c>
      <c r="H2" s="9">
        <f>ROUND(F2/3,0)</f>
        <v>83</v>
      </c>
      <c r="I2" s="6" t="s">
        <v>6</v>
      </c>
      <c r="J2" s="9">
        <f>F2/5</f>
        <v>50</v>
      </c>
      <c r="K2" s="64" t="s">
        <v>7</v>
      </c>
    </row>
    <row r="3" ht="20.1" customHeight="1" spans="1:11">
      <c r="A3" s="10" t="s">
        <v>1</v>
      </c>
      <c r="B3" s="10" t="s">
        <v>8</v>
      </c>
      <c r="C3" s="11" t="s">
        <v>9</v>
      </c>
      <c r="D3" s="12">
        <v>180</v>
      </c>
      <c r="E3" s="12"/>
      <c r="F3" s="13">
        <f>D3*1.5</f>
        <v>270</v>
      </c>
      <c r="G3" s="10" t="s">
        <v>5</v>
      </c>
      <c r="H3" s="13">
        <f>F3/3</f>
        <v>90</v>
      </c>
      <c r="I3" s="10" t="s">
        <v>6</v>
      </c>
      <c r="J3" s="13">
        <f>F3/5</f>
        <v>54</v>
      </c>
      <c r="K3" s="65" t="s">
        <v>7</v>
      </c>
    </row>
    <row r="4" ht="20.1" customHeight="1" spans="1:11">
      <c r="A4" s="14" t="s">
        <v>1</v>
      </c>
      <c r="B4" s="14" t="s">
        <v>10</v>
      </c>
      <c r="C4" s="15" t="s">
        <v>9</v>
      </c>
      <c r="D4" s="16">
        <v>490</v>
      </c>
      <c r="E4" s="16"/>
      <c r="F4" s="17">
        <f>D4*1.5</f>
        <v>735</v>
      </c>
      <c r="G4" s="14" t="s">
        <v>5</v>
      </c>
      <c r="H4" s="18">
        <f>F4/3</f>
        <v>245</v>
      </c>
      <c r="I4" s="66" t="s">
        <v>6</v>
      </c>
      <c r="J4" s="18">
        <f>F4/5</f>
        <v>147</v>
      </c>
      <c r="K4" s="67" t="s">
        <v>7</v>
      </c>
    </row>
    <row r="5" ht="20.1" customHeight="1" spans="1:10">
      <c r="A5" s="19" t="s">
        <v>11</v>
      </c>
      <c r="B5" s="20" t="s">
        <v>12</v>
      </c>
      <c r="C5" s="21"/>
      <c r="D5" s="21" t="s">
        <v>13</v>
      </c>
      <c r="E5" s="21"/>
      <c r="F5" s="22">
        <v>0.26</v>
      </c>
      <c r="G5" s="23" t="s">
        <v>14</v>
      </c>
      <c r="H5" s="24">
        <f>3.14*C9/1000</f>
        <v>0.4396</v>
      </c>
      <c r="I5" s="68" t="s">
        <v>15</v>
      </c>
      <c r="J5" s="69" t="s">
        <v>16</v>
      </c>
    </row>
    <row r="6" s="1" customFormat="1" ht="20.1" customHeight="1" spans="1:19">
      <c r="A6" s="25" t="s">
        <v>17</v>
      </c>
      <c r="B6" s="26" t="s">
        <v>18</v>
      </c>
      <c r="C6" s="26" t="s">
        <v>19</v>
      </c>
      <c r="D6" s="26" t="s">
        <v>20</v>
      </c>
      <c r="E6" s="26" t="s">
        <v>21</v>
      </c>
      <c r="F6" s="26" t="s">
        <v>22</v>
      </c>
      <c r="G6" s="26" t="s">
        <v>23</v>
      </c>
      <c r="H6" s="27"/>
      <c r="I6" s="27"/>
      <c r="J6" s="27"/>
      <c r="K6" s="27"/>
      <c r="L6" s="27"/>
      <c r="M6" s="70" t="s">
        <v>24</v>
      </c>
      <c r="N6" s="71" t="s">
        <v>25</v>
      </c>
      <c r="O6" s="72" t="s">
        <v>26</v>
      </c>
      <c r="P6" s="73"/>
      <c r="Q6" s="95"/>
      <c r="R6" s="95"/>
      <c r="S6" s="95"/>
    </row>
    <row r="7" s="1" customFormat="1" ht="20.1" customHeight="1" spans="1:19">
      <c r="A7" s="28"/>
      <c r="B7" s="29"/>
      <c r="C7" s="29"/>
      <c r="D7" s="29"/>
      <c r="E7" s="29"/>
      <c r="F7" s="29"/>
      <c r="G7" s="29" t="s">
        <v>27</v>
      </c>
      <c r="H7" s="29"/>
      <c r="I7" s="29"/>
      <c r="J7" s="29" t="s">
        <v>28</v>
      </c>
      <c r="K7" s="29"/>
      <c r="L7" s="29"/>
      <c r="M7" s="74"/>
      <c r="N7" s="75"/>
      <c r="O7" s="76"/>
      <c r="P7" s="77"/>
      <c r="Q7" s="95"/>
      <c r="R7" s="95"/>
      <c r="S7" s="95"/>
    </row>
    <row r="8" s="2" customFormat="1" ht="20.1" customHeight="1" spans="1:19">
      <c r="A8" s="30"/>
      <c r="B8" s="31"/>
      <c r="C8" s="31"/>
      <c r="D8" s="31"/>
      <c r="E8" s="31"/>
      <c r="F8" s="31"/>
      <c r="G8" s="32" t="s">
        <v>29</v>
      </c>
      <c r="H8" s="33" t="s">
        <v>30</v>
      </c>
      <c r="I8" s="33" t="s">
        <v>31</v>
      </c>
      <c r="J8" s="32" t="s">
        <v>29</v>
      </c>
      <c r="K8" s="33" t="s">
        <v>30</v>
      </c>
      <c r="L8" s="33" t="s">
        <v>31</v>
      </c>
      <c r="M8" s="78"/>
      <c r="N8" s="79"/>
      <c r="O8" s="80"/>
      <c r="P8" s="81"/>
      <c r="Q8" s="96"/>
      <c r="R8" s="96"/>
      <c r="S8" s="96"/>
    </row>
    <row r="9" s="2" customFormat="1" ht="30" customHeight="1" spans="1:19">
      <c r="A9" s="34"/>
      <c r="B9" s="35">
        <v>160</v>
      </c>
      <c r="C9" s="35">
        <v>140</v>
      </c>
      <c r="D9" s="35">
        <v>30</v>
      </c>
      <c r="E9" s="36">
        <f>ROUND(B9*B9*3.14*D9/4,0)</f>
        <v>602880</v>
      </c>
      <c r="F9" s="36">
        <f>ROUND(E9*F5,0)</f>
        <v>156749</v>
      </c>
      <c r="G9" s="36">
        <f>ROUND(F9/H2/C9,2)</f>
        <v>13.49</v>
      </c>
      <c r="H9" s="36">
        <f>ROUND(F9/H3/C9,2)</f>
        <v>12.44</v>
      </c>
      <c r="I9" s="36">
        <f>ROUND(F9/H4/C9,2)</f>
        <v>4.57</v>
      </c>
      <c r="J9" s="36">
        <f>ROUND(F9/J2/C9,2)</f>
        <v>22.39</v>
      </c>
      <c r="K9" s="36">
        <f>ROUND(F9/J3/C9,2)</f>
        <v>20.73</v>
      </c>
      <c r="L9" s="36">
        <f>ROUND(F9/J4/C9,2)</f>
        <v>7.62</v>
      </c>
      <c r="M9" s="82"/>
      <c r="N9" s="82"/>
      <c r="O9" s="83"/>
      <c r="P9" s="84"/>
      <c r="Q9" s="96"/>
      <c r="R9" s="96"/>
      <c r="S9" s="96"/>
    </row>
    <row r="10" s="3" customFormat="1" ht="20.1" customHeight="1" spans="1:19">
      <c r="A10" s="37" t="s">
        <v>32</v>
      </c>
      <c r="B10" s="8">
        <v>200</v>
      </c>
      <c r="C10" s="8">
        <v>170</v>
      </c>
      <c r="D10" s="8">
        <v>40</v>
      </c>
      <c r="E10" s="8">
        <f>ROUND(B10*B10*3.14*D10/4,0)</f>
        <v>1256000</v>
      </c>
      <c r="F10" s="8">
        <f>ROUND(E10*F5,0)</f>
        <v>326560</v>
      </c>
      <c r="G10" s="8">
        <v>24</v>
      </c>
      <c r="H10" s="8">
        <v>22</v>
      </c>
      <c r="I10" s="8">
        <v>8</v>
      </c>
      <c r="J10" s="8">
        <v>39</v>
      </c>
      <c r="K10" s="8">
        <v>36</v>
      </c>
      <c r="L10" s="8">
        <v>14</v>
      </c>
      <c r="M10" s="85" t="s">
        <v>33</v>
      </c>
      <c r="N10" s="86" t="s">
        <v>34</v>
      </c>
      <c r="O10" s="87"/>
      <c r="P10" s="87"/>
      <c r="Q10" s="41"/>
      <c r="R10" s="41"/>
      <c r="S10" s="41"/>
    </row>
    <row r="11" s="3" customFormat="1" ht="20.1" customHeight="1" spans="1:19">
      <c r="A11" s="38" t="s">
        <v>35</v>
      </c>
      <c r="B11" s="12">
        <v>220</v>
      </c>
      <c r="C11" s="12">
        <v>190</v>
      </c>
      <c r="D11" s="12">
        <v>48</v>
      </c>
      <c r="E11" s="12">
        <v>1824000</v>
      </c>
      <c r="F11" s="12">
        <v>475000</v>
      </c>
      <c r="G11" s="12">
        <v>31</v>
      </c>
      <c r="H11" s="12">
        <v>28</v>
      </c>
      <c r="I11" s="12">
        <v>11</v>
      </c>
      <c r="J11" s="12">
        <v>50</v>
      </c>
      <c r="K11" s="12">
        <v>47</v>
      </c>
      <c r="L11" s="12">
        <v>18</v>
      </c>
      <c r="M11" s="88" t="s">
        <v>36</v>
      </c>
      <c r="N11" s="89" t="s">
        <v>34</v>
      </c>
      <c r="O11" s="88"/>
      <c r="P11" s="88"/>
      <c r="Q11" s="41"/>
      <c r="R11" s="41"/>
      <c r="S11" s="41"/>
    </row>
    <row r="12" s="3" customFormat="1" ht="20.1" customHeight="1" spans="1:19">
      <c r="A12" s="37" t="s">
        <v>37</v>
      </c>
      <c r="B12" s="8">
        <v>200</v>
      </c>
      <c r="C12" s="8">
        <v>170</v>
      </c>
      <c r="D12" s="8">
        <v>40</v>
      </c>
      <c r="E12" s="8">
        <v>1256000</v>
      </c>
      <c r="F12" s="8">
        <v>327000</v>
      </c>
      <c r="G12" s="8">
        <v>24</v>
      </c>
      <c r="H12" s="8">
        <v>22</v>
      </c>
      <c r="I12" s="8">
        <v>8</v>
      </c>
      <c r="J12" s="8">
        <v>39</v>
      </c>
      <c r="K12" s="8">
        <v>36</v>
      </c>
      <c r="L12" s="8">
        <v>14</v>
      </c>
      <c r="M12" s="85" t="s">
        <v>33</v>
      </c>
      <c r="N12" s="86" t="s">
        <v>34</v>
      </c>
      <c r="O12" s="87"/>
      <c r="P12" s="87"/>
      <c r="Q12" s="41"/>
      <c r="R12" s="41"/>
      <c r="S12" s="41"/>
    </row>
    <row r="13" s="3" customFormat="1" ht="20.1" customHeight="1" spans="1:19">
      <c r="A13" s="38" t="s">
        <v>38</v>
      </c>
      <c r="B13" s="12">
        <v>220</v>
      </c>
      <c r="C13" s="12">
        <v>190</v>
      </c>
      <c r="D13" s="12">
        <v>48</v>
      </c>
      <c r="E13" s="12">
        <v>1824000</v>
      </c>
      <c r="F13" s="12">
        <v>475000</v>
      </c>
      <c r="G13" s="12">
        <v>31</v>
      </c>
      <c r="H13" s="12">
        <v>28</v>
      </c>
      <c r="I13" s="12">
        <v>11</v>
      </c>
      <c r="J13" s="12">
        <v>50</v>
      </c>
      <c r="K13" s="12">
        <v>47</v>
      </c>
      <c r="L13" s="12">
        <v>18</v>
      </c>
      <c r="M13" s="88" t="s">
        <v>36</v>
      </c>
      <c r="N13" s="89" t="s">
        <v>34</v>
      </c>
      <c r="O13" s="88"/>
      <c r="P13" s="88"/>
      <c r="Q13" s="41"/>
      <c r="R13" s="41"/>
      <c r="S13" s="41"/>
    </row>
    <row r="14" s="3" customFormat="1" ht="20.1" customHeight="1" spans="1:19">
      <c r="A14" s="37" t="s">
        <v>39</v>
      </c>
      <c r="B14" s="8">
        <v>200</v>
      </c>
      <c r="C14" s="8">
        <v>170</v>
      </c>
      <c r="D14" s="8">
        <v>56</v>
      </c>
      <c r="E14" s="8">
        <v>1758000</v>
      </c>
      <c r="F14" s="8">
        <v>457000</v>
      </c>
      <c r="G14" s="8">
        <v>33</v>
      </c>
      <c r="H14" s="8">
        <v>30</v>
      </c>
      <c r="I14" s="8">
        <v>11</v>
      </c>
      <c r="J14" s="8">
        <v>54</v>
      </c>
      <c r="K14" s="8">
        <v>50</v>
      </c>
      <c r="L14" s="8">
        <v>19</v>
      </c>
      <c r="M14" s="85" t="s">
        <v>40</v>
      </c>
      <c r="N14" s="86" t="s">
        <v>34</v>
      </c>
      <c r="O14" s="87"/>
      <c r="P14" s="87"/>
      <c r="Q14" s="41"/>
      <c r="R14" s="41"/>
      <c r="S14" s="41"/>
    </row>
    <row r="15" s="3" customFormat="1" ht="20.1" customHeight="1" spans="1:19">
      <c r="A15" s="38" t="s">
        <v>41</v>
      </c>
      <c r="B15" s="12">
        <v>220</v>
      </c>
      <c r="C15" s="12">
        <v>190</v>
      </c>
      <c r="D15" s="12">
        <v>56</v>
      </c>
      <c r="E15" s="12">
        <v>2128000</v>
      </c>
      <c r="F15" s="12">
        <v>554000</v>
      </c>
      <c r="G15" s="12">
        <v>36</v>
      </c>
      <c r="H15" s="12">
        <v>33</v>
      </c>
      <c r="I15" s="12">
        <v>12</v>
      </c>
      <c r="J15" s="12">
        <v>59</v>
      </c>
      <c r="K15" s="12">
        <v>54</v>
      </c>
      <c r="L15" s="12">
        <v>20</v>
      </c>
      <c r="M15" s="88" t="s">
        <v>36</v>
      </c>
      <c r="N15" s="89" t="s">
        <v>34</v>
      </c>
      <c r="O15" s="88"/>
      <c r="P15" s="88"/>
      <c r="Q15" s="41"/>
      <c r="R15" s="41"/>
      <c r="S15" s="41"/>
    </row>
    <row r="16" s="3" customFormat="1" ht="20.1" customHeight="1" spans="1:19">
      <c r="A16" s="37" t="s">
        <v>42</v>
      </c>
      <c r="B16" s="8">
        <v>240</v>
      </c>
      <c r="C16" s="8">
        <v>210</v>
      </c>
      <c r="D16" s="8">
        <v>56</v>
      </c>
      <c r="E16" s="8">
        <v>2532000</v>
      </c>
      <c r="F16" s="8">
        <v>659000</v>
      </c>
      <c r="G16" s="8">
        <v>38</v>
      </c>
      <c r="H16" s="8">
        <v>35</v>
      </c>
      <c r="I16" s="8">
        <v>13</v>
      </c>
      <c r="J16" s="8">
        <v>63</v>
      </c>
      <c r="K16" s="8">
        <v>59</v>
      </c>
      <c r="L16" s="8">
        <v>22</v>
      </c>
      <c r="M16" s="87" t="s">
        <v>36</v>
      </c>
      <c r="N16" s="86" t="s">
        <v>34</v>
      </c>
      <c r="O16" s="87"/>
      <c r="P16" s="87"/>
      <c r="Q16" s="41"/>
      <c r="R16" s="41"/>
      <c r="S16" s="41"/>
    </row>
    <row r="17" s="3" customFormat="1" ht="20.1" customHeight="1" spans="1:19">
      <c r="A17" s="38" t="s">
        <v>43</v>
      </c>
      <c r="B17" s="12">
        <v>250</v>
      </c>
      <c r="C17" s="12">
        <v>220</v>
      </c>
      <c r="D17" s="12">
        <v>57.5</v>
      </c>
      <c r="E17" s="12">
        <v>2821000</v>
      </c>
      <c r="F17" s="12">
        <v>734000</v>
      </c>
      <c r="G17" s="12">
        <v>41</v>
      </c>
      <c r="H17" s="12">
        <v>38</v>
      </c>
      <c r="I17" s="12">
        <v>14</v>
      </c>
      <c r="J17" s="12">
        <v>67</v>
      </c>
      <c r="K17" s="12">
        <v>62</v>
      </c>
      <c r="L17" s="12">
        <v>23</v>
      </c>
      <c r="M17" s="88" t="s">
        <v>36</v>
      </c>
      <c r="N17" s="89" t="s">
        <v>34</v>
      </c>
      <c r="O17" s="88"/>
      <c r="P17" s="88"/>
      <c r="Q17" s="41"/>
      <c r="R17" s="41"/>
      <c r="S17" s="41"/>
    </row>
    <row r="18" s="3" customFormat="1" ht="20.1" customHeight="1" spans="1:19">
      <c r="A18" s="39" t="s">
        <v>44</v>
      </c>
      <c r="B18" s="16">
        <v>250</v>
      </c>
      <c r="C18" s="16">
        <v>220</v>
      </c>
      <c r="D18" s="16">
        <v>56</v>
      </c>
      <c r="E18" s="16">
        <v>2748000</v>
      </c>
      <c r="F18" s="16">
        <v>715000</v>
      </c>
      <c r="G18" s="16">
        <v>40</v>
      </c>
      <c r="H18" s="16">
        <v>37</v>
      </c>
      <c r="I18" s="16">
        <v>14</v>
      </c>
      <c r="J18" s="16">
        <v>65</v>
      </c>
      <c r="K18" s="16">
        <v>61</v>
      </c>
      <c r="L18" s="16">
        <v>23</v>
      </c>
      <c r="M18" s="16" t="s">
        <v>45</v>
      </c>
      <c r="N18" s="90"/>
      <c r="O18" s="87"/>
      <c r="P18" s="87"/>
      <c r="Q18" s="41"/>
      <c r="R18" s="41"/>
      <c r="S18" s="41"/>
    </row>
    <row r="19" s="3" customFormat="1" ht="20.1" customHeight="1" spans="1:19">
      <c r="A19" s="12" t="s">
        <v>46</v>
      </c>
      <c r="B19" s="12">
        <v>260</v>
      </c>
      <c r="C19" s="12">
        <v>230</v>
      </c>
      <c r="D19" s="12">
        <v>56</v>
      </c>
      <c r="E19" s="12">
        <v>2972000</v>
      </c>
      <c r="F19" s="12">
        <v>773000</v>
      </c>
      <c r="G19" s="12">
        <v>41</v>
      </c>
      <c r="H19" s="12">
        <v>38</v>
      </c>
      <c r="I19" s="12">
        <v>14</v>
      </c>
      <c r="J19" s="12">
        <v>68</v>
      </c>
      <c r="K19" s="12">
        <v>63</v>
      </c>
      <c r="L19" s="12">
        <v>23</v>
      </c>
      <c r="M19" s="12" t="s">
        <v>45</v>
      </c>
      <c r="N19" s="91"/>
      <c r="O19" s="88"/>
      <c r="P19" s="88"/>
      <c r="Q19" s="41"/>
      <c r="R19" s="41"/>
      <c r="S19" s="41"/>
    </row>
    <row r="20" s="3" customFormat="1" ht="20.1" customHeight="1" spans="1:1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2"/>
      <c r="O20" s="87"/>
      <c r="P20" s="87"/>
      <c r="Q20" s="41"/>
      <c r="R20" s="41"/>
      <c r="S20" s="41"/>
    </row>
    <row r="21" s="3" customFormat="1" spans="6:19">
      <c r="F21" s="40"/>
      <c r="G21" s="41"/>
      <c r="H21" s="41"/>
      <c r="I21" s="41"/>
      <c r="J21" s="41"/>
      <c r="K21" s="41"/>
      <c r="L21" s="41"/>
      <c r="M21" s="41"/>
      <c r="O21" s="41"/>
      <c r="P21" s="41"/>
      <c r="Q21" s="41"/>
      <c r="R21" s="41"/>
      <c r="S21" s="41"/>
    </row>
    <row r="23" ht="15"/>
    <row r="24" ht="24.95" customHeight="1" spans="1:9">
      <c r="A24" s="42" t="s">
        <v>47</v>
      </c>
      <c r="B24" s="43" t="s">
        <v>48</v>
      </c>
      <c r="C24" s="43" t="s">
        <v>49</v>
      </c>
      <c r="D24" s="43" t="s">
        <v>50</v>
      </c>
      <c r="E24" s="43"/>
      <c r="F24" s="44" t="s">
        <v>51</v>
      </c>
      <c r="G24" s="44"/>
      <c r="H24" s="44" t="s">
        <v>52</v>
      </c>
      <c r="I24" s="44"/>
    </row>
    <row r="25" ht="20.1" customHeight="1" spans="1:9">
      <c r="A25" s="45">
        <f>C25-D25</f>
        <v>7.048</v>
      </c>
      <c r="B25" s="46">
        <v>57.046</v>
      </c>
      <c r="C25" s="46">
        <v>72.078</v>
      </c>
      <c r="D25" s="46">
        <v>65.03</v>
      </c>
      <c r="E25" s="47"/>
      <c r="F25" s="48">
        <f>ROUND(F27*A25,3)</f>
        <v>6.283</v>
      </c>
      <c r="G25" s="48"/>
      <c r="H25" s="49">
        <f>B25-0</f>
        <v>57.046</v>
      </c>
      <c r="I25" s="93"/>
    </row>
    <row r="26" ht="20.1" customHeight="1" spans="1:9">
      <c r="A26" s="50">
        <f>C26-D26</f>
        <v>7.059</v>
      </c>
      <c r="B26" s="51">
        <v>57</v>
      </c>
      <c r="C26" s="51">
        <v>72.059</v>
      </c>
      <c r="D26" s="51">
        <v>65</v>
      </c>
      <c r="E26" s="52"/>
      <c r="F26" s="53">
        <f>ROUND(F27*A26,3)</f>
        <v>6.293</v>
      </c>
      <c r="G26" s="54"/>
      <c r="H26" s="55">
        <f>B26-F25</f>
        <v>50.717</v>
      </c>
      <c r="I26" s="94"/>
    </row>
    <row r="27" ht="20.1" customHeight="1" spans="1:7">
      <c r="A27" s="56"/>
      <c r="B27" s="57">
        <v>57</v>
      </c>
      <c r="C27" s="58">
        <v>72</v>
      </c>
      <c r="D27" s="58"/>
      <c r="E27" s="58"/>
      <c r="F27" s="59">
        <f>10*C27*B27/(7*C27*C27+3*B27*B27)</f>
        <v>0.891495601173021</v>
      </c>
      <c r="G27" s="60"/>
    </row>
    <row r="30" ht="35.1" customHeight="1" spans="1:6">
      <c r="A30" s="61" t="s">
        <v>53</v>
      </c>
      <c r="B30" s="61"/>
      <c r="C30" s="61"/>
      <c r="D30" s="61"/>
      <c r="E30" s="61"/>
      <c r="F30" s="61"/>
    </row>
    <row r="31" ht="24.95" customHeight="1" spans="1:6">
      <c r="A31" s="62" t="s">
        <v>54</v>
      </c>
      <c r="B31" s="62" t="s">
        <v>55</v>
      </c>
      <c r="C31" s="62" t="s">
        <v>56</v>
      </c>
      <c r="D31" s="62" t="s">
        <v>57</v>
      </c>
      <c r="E31" s="62"/>
      <c r="F31" s="62"/>
    </row>
    <row r="32" ht="20.1" customHeight="1" spans="1:6">
      <c r="A32" s="63"/>
      <c r="B32" s="63"/>
      <c r="C32" s="63"/>
      <c r="D32" s="63"/>
      <c r="E32" s="63"/>
      <c r="F32" s="63"/>
    </row>
    <row r="33" ht="20.1" customHeight="1" spans="1:6">
      <c r="A33" s="63"/>
      <c r="B33" s="63"/>
      <c r="C33" s="63"/>
      <c r="D33" s="63"/>
      <c r="E33" s="63"/>
      <c r="F33" s="63"/>
    </row>
  </sheetData>
  <mergeCells count="44">
    <mergeCell ref="A1:N1"/>
    <mergeCell ref="D2:E2"/>
    <mergeCell ref="D3:E3"/>
    <mergeCell ref="D4:E4"/>
    <mergeCell ref="D5:E5"/>
    <mergeCell ref="G6:L6"/>
    <mergeCell ref="G7:I7"/>
    <mergeCell ref="J7:L7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M18:N18"/>
    <mergeCell ref="O18:P18"/>
    <mergeCell ref="M19:N19"/>
    <mergeCell ref="O19:P19"/>
    <mergeCell ref="O20:P20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A30:F30"/>
    <mergeCell ref="D31:F31"/>
    <mergeCell ref="A6:A8"/>
    <mergeCell ref="B6:B8"/>
    <mergeCell ref="C6:C8"/>
    <mergeCell ref="D6:D8"/>
    <mergeCell ref="E6:E8"/>
    <mergeCell ref="F6:F8"/>
    <mergeCell ref="M6:M8"/>
    <mergeCell ref="N6:N8"/>
    <mergeCell ref="O6:P8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垂直缸支承环长度计算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2024-11-20T03:04:27Z</dcterms:created>
  <dcterms:modified xsi:type="dcterms:W3CDTF">2024-11-20T03:04:27Z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B73C54617DAC461BADF4F759EE409970_11</vt:lpwstr>
  </property>
  <property fmtid="{D5CDD505-2E9C-101B-9397-08002B2CF9AE}" pid="3" name="KSOProductBuildVer">
    <vt:lpwstr>2052-12.1.0.18912</vt:lpwstr>
  </property>
</Properties>
</file>